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70" yWindow="65356" windowWidth="21840" windowHeight="10305" activeTab="0"/>
  </bookViews>
  <sheets>
    <sheet name="RPS_2010_DAs" sheetId="1" r:id="rId1"/>
    <sheet name="Sheet2" sheetId="2" r:id="rId2"/>
    <sheet name="Sheet3" sheetId="3" r:id="rId3"/>
  </sheets>
  <definedNames>
    <definedName name="_xlnm.Print_Area" localSheetId="0">'RPS_2010_DAs'!$A$4:$O$45</definedName>
  </definedNames>
  <calcPr fullCalcOnLoad="1"/>
</workbook>
</file>

<file path=xl/sharedStrings.xml><?xml version="1.0" encoding="utf-8"?>
<sst xmlns="http://schemas.openxmlformats.org/spreadsheetml/2006/main" count="55" uniqueCount="48">
  <si>
    <t>Basic Pay</t>
  </si>
  <si>
    <t>Diffrence</t>
  </si>
  <si>
    <t>GO</t>
  </si>
  <si>
    <t>Date</t>
  </si>
  <si>
    <t>PF Months</t>
  </si>
  <si>
    <t>From</t>
  </si>
  <si>
    <t>To</t>
  </si>
  <si>
    <t>January_2011</t>
  </si>
  <si>
    <t>cash from</t>
  </si>
  <si>
    <t>May_2011</t>
  </si>
  <si>
    <t>July_2010</t>
  </si>
  <si>
    <t>April_2011</t>
  </si>
  <si>
    <t>November_2010</t>
  </si>
  <si>
    <t>December_2010</t>
  </si>
  <si>
    <t>February_2010</t>
  </si>
  <si>
    <t>June_2010</t>
  </si>
  <si>
    <t>Master Scale: 6700-200-7300-220-7960-240-8680-260-9460-280-10300-300-11200-330-12190-360-13270-390-14440-420-15700-450-17050-450-17050-490-18520-530-20110-570-21820-610-23650-650-25600-700-27700-750-29950-800-32350-850-34900-37600-970-45010-1040-43630-1110-46960-1200-51760-1300-55660</t>
  </si>
  <si>
    <t>www.apteacher.net</t>
  </si>
  <si>
    <t>Select New DA</t>
  </si>
  <si>
    <t>DEARNESS ALLOWANCE- RECONER</t>
  </si>
  <si>
    <t>Prepared by S.Seshadri SA(MM),Mahadevamangalam, GD Nellore,Chittoor.</t>
  </si>
  <si>
    <r>
      <t xml:space="preserve">A Place to Learn               </t>
    </r>
    <r>
      <rPr>
        <sz val="20"/>
        <color indexed="8"/>
        <rFont val="Times New Roman"/>
        <family val="1"/>
      </rPr>
      <t>www.apteacher.net</t>
    </r>
  </si>
  <si>
    <t>____</t>
  </si>
  <si>
    <t>__________</t>
  </si>
  <si>
    <t>July_2011</t>
  </si>
  <si>
    <t>November_2011</t>
  </si>
  <si>
    <t>December_2011</t>
  </si>
  <si>
    <t>Visit me at www.apteacher.net for all  Teacher related software</t>
  </si>
  <si>
    <t>APGLI SLABS IN RPS 2010</t>
  </si>
  <si>
    <t>SINO</t>
  </si>
  <si>
    <t>6700-8400</t>
  </si>
  <si>
    <t>8441-10900</t>
  </si>
  <si>
    <t>14861-18030</t>
  </si>
  <si>
    <t>18031-25600</t>
  </si>
  <si>
    <t>25601-Above</t>
  </si>
  <si>
    <t>SLAB</t>
  </si>
  <si>
    <t>10901-14860</t>
  </si>
  <si>
    <t>Amount</t>
  </si>
  <si>
    <t>SNO</t>
  </si>
  <si>
    <t>Upto     5000/-</t>
  </si>
  <si>
    <t>5001-6000</t>
  </si>
  <si>
    <t>6001-10000</t>
  </si>
  <si>
    <t>10001-15000</t>
  </si>
  <si>
    <t>15001-20000</t>
  </si>
  <si>
    <t>Above-20000</t>
  </si>
  <si>
    <t>Nil</t>
  </si>
  <si>
    <t>P.TAX Rates</t>
  </si>
  <si>
    <r>
      <rPr>
        <b/>
        <u val="single"/>
        <sz val="15"/>
        <color indexed="12"/>
        <rFont val="Calibri"/>
        <family val="2"/>
      </rPr>
      <t>www.apteacher.net</t>
    </r>
    <r>
      <rPr>
        <u val="single"/>
        <sz val="11"/>
        <color indexed="12"/>
        <rFont val="Calibri"/>
        <family val="2"/>
      </rPr>
      <t xml:space="preserve">
</t>
    </r>
    <r>
      <rPr>
        <sz val="11"/>
        <color indexed="12"/>
        <rFont val="Calibri"/>
        <family val="2"/>
      </rPr>
      <t xml:space="preserve">For all type of Teacher realated softwares,Lesson Plans,Old Question Papers,ZPPF Slips,APGLI Slips, Medical Bill Status, Know ur Salary,Income Tax Software …etc 
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</si>
</sst>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m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mbria"/>
      <family val="1"/>
    </font>
    <font>
      <sz val="18"/>
      <color indexed="8"/>
      <name val="Times New Roman"/>
      <family val="1"/>
    </font>
    <font>
      <b/>
      <sz val="18"/>
      <color indexed="63"/>
      <name val="Times New Roman"/>
      <family val="1"/>
    </font>
    <font>
      <sz val="13"/>
      <color indexed="8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12"/>
      <name val="Calibri"/>
      <family val="2"/>
    </font>
    <font>
      <sz val="15"/>
      <color indexed="59"/>
      <name val="Calibri"/>
      <family val="2"/>
    </font>
    <font>
      <b/>
      <u val="single"/>
      <sz val="15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imes New Roman"/>
      <family val="1"/>
    </font>
    <font>
      <sz val="13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8"/>
      <color theme="1" tint="0.24998000264167786"/>
      <name val="Times New Roman"/>
      <family val="1"/>
    </font>
    <font>
      <b/>
      <sz val="8"/>
      <color theme="1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9" tint="0.40000998973846436"/>
        </stop>
        <stop position="1">
          <color theme="6" tint="0.40000998973846436"/>
        </stop>
      </gradientFill>
    </fill>
    <fill>
      <gradientFill degree="90">
        <stop position="0">
          <color theme="9" tint="0.40000998973846436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6" borderId="14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wrapText="1"/>
    </xf>
    <xf numFmtId="0" fontId="52" fillId="38" borderId="10" xfId="0" applyFont="1" applyFill="1" applyBorder="1" applyAlignment="1">
      <alignment horizontal="center" wrapText="1"/>
    </xf>
    <xf numFmtId="0" fontId="52" fillId="39" borderId="14" xfId="0" applyFont="1" applyFill="1" applyBorder="1" applyAlignment="1">
      <alignment horizontal="center" wrapText="1"/>
    </xf>
    <xf numFmtId="0" fontId="53" fillId="40" borderId="11" xfId="0" applyFont="1" applyFill="1" applyBorder="1" applyAlignment="1">
      <alignment horizontal="center" vertical="center" wrapText="1"/>
    </xf>
    <xf numFmtId="0" fontId="54" fillId="40" borderId="10" xfId="0" applyFont="1" applyFill="1" applyBorder="1" applyAlignment="1">
      <alignment horizontal="center" vertical="center" wrapText="1"/>
    </xf>
    <xf numFmtId="0" fontId="53" fillId="40" borderId="10" xfId="0" applyFont="1" applyFill="1" applyBorder="1" applyAlignment="1">
      <alignment horizontal="center" vertical="center" wrapText="1"/>
    </xf>
    <xf numFmtId="0" fontId="53" fillId="4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5" fillId="41" borderId="18" xfId="0" applyFont="1" applyFill="1" applyBorder="1" applyAlignment="1">
      <alignment horizontal="center"/>
    </xf>
    <xf numFmtId="0" fontId="55" fillId="42" borderId="0" xfId="0" applyFont="1" applyFill="1" applyBorder="1" applyAlignment="1">
      <alignment horizontal="center"/>
    </xf>
    <xf numFmtId="0" fontId="0" fillId="43" borderId="19" xfId="0" applyFill="1" applyBorder="1" applyAlignment="1">
      <alignment horizontal="center" vertical="top"/>
    </xf>
    <xf numFmtId="0" fontId="0" fillId="44" borderId="20" xfId="0" applyFill="1" applyBorder="1" applyAlignment="1">
      <alignment horizontal="center" vertical="top"/>
    </xf>
    <xf numFmtId="0" fontId="0" fillId="45" borderId="0" xfId="0" applyFill="1" applyBorder="1" applyAlignment="1">
      <alignment horizontal="center" vertical="top"/>
    </xf>
    <xf numFmtId="0" fontId="0" fillId="46" borderId="21" xfId="0" applyFill="1" applyBorder="1" applyAlignment="1">
      <alignment horizontal="center" vertical="top"/>
    </xf>
    <xf numFmtId="0" fontId="0" fillId="47" borderId="22" xfId="0" applyFill="1" applyBorder="1" applyAlignment="1">
      <alignment horizontal="center" vertical="top"/>
    </xf>
    <xf numFmtId="0" fontId="0" fillId="48" borderId="23" xfId="0" applyFill="1" applyBorder="1" applyAlignment="1">
      <alignment horizontal="center" vertical="top"/>
    </xf>
    <xf numFmtId="0" fontId="0" fillId="49" borderId="24" xfId="0" applyFill="1" applyBorder="1" applyAlignment="1">
      <alignment horizontal="center"/>
    </xf>
    <xf numFmtId="0" fontId="0" fillId="50" borderId="25" xfId="0" applyFill="1" applyBorder="1" applyAlignment="1">
      <alignment horizontal="center"/>
    </xf>
    <xf numFmtId="0" fontId="0" fillId="51" borderId="26" xfId="0" applyFill="1" applyBorder="1" applyAlignment="1">
      <alignment horizontal="center"/>
    </xf>
    <xf numFmtId="0" fontId="0" fillId="52" borderId="11" xfId="0" applyFill="1" applyBorder="1" applyAlignment="1">
      <alignment/>
    </xf>
    <xf numFmtId="0" fontId="0" fillId="53" borderId="10" xfId="0" applyFill="1" applyBorder="1" applyAlignment="1">
      <alignment horizontal="center"/>
    </xf>
    <xf numFmtId="0" fontId="0" fillId="54" borderId="27" xfId="0" applyFill="1" applyBorder="1" applyAlignment="1">
      <alignment horizontal="center"/>
    </xf>
    <xf numFmtId="0" fontId="0" fillId="55" borderId="11" xfId="0" applyFill="1" applyBorder="1" applyAlignment="1">
      <alignment horizontal="center"/>
    </xf>
    <xf numFmtId="0" fontId="0" fillId="56" borderId="10" xfId="0" applyFill="1" applyBorder="1" applyAlignment="1">
      <alignment horizontal="left"/>
    </xf>
    <xf numFmtId="0" fontId="0" fillId="57" borderId="10" xfId="0" applyFill="1" applyBorder="1" applyAlignment="1">
      <alignment horizontal="left"/>
    </xf>
    <xf numFmtId="0" fontId="0" fillId="58" borderId="12" xfId="0" applyFill="1" applyBorder="1" applyAlignment="1">
      <alignment horizontal="center"/>
    </xf>
    <xf numFmtId="0" fontId="0" fillId="59" borderId="13" xfId="0" applyFill="1" applyBorder="1" applyAlignment="1">
      <alignment horizontal="left"/>
    </xf>
    <xf numFmtId="0" fontId="0" fillId="60" borderId="13" xfId="0" applyFill="1" applyBorder="1" applyAlignment="1">
      <alignment horizontal="center"/>
    </xf>
    <xf numFmtId="0" fontId="0" fillId="61" borderId="28" xfId="0" applyFill="1" applyBorder="1" applyAlignment="1">
      <alignment horizontal="center"/>
    </xf>
    <xf numFmtId="0" fontId="0" fillId="62" borderId="10" xfId="0" applyFill="1" applyBorder="1" applyAlignment="1">
      <alignment/>
    </xf>
    <xf numFmtId="0" fontId="56" fillId="63" borderId="10" xfId="0" applyFont="1" applyFill="1" applyBorder="1" applyAlignment="1">
      <alignment/>
    </xf>
    <xf numFmtId="0" fontId="0" fillId="64" borderId="10" xfId="0" applyFill="1" applyBorder="1" applyAlignment="1">
      <alignment horizontal="center"/>
    </xf>
    <xf numFmtId="0" fontId="0" fillId="65" borderId="13" xfId="0" applyFill="1" applyBorder="1" applyAlignment="1">
      <alignment horizontal="center"/>
    </xf>
    <xf numFmtId="0" fontId="0" fillId="66" borderId="13" xfId="0" applyFill="1" applyBorder="1" applyAlignment="1">
      <alignment/>
    </xf>
    <xf numFmtId="0" fontId="43" fillId="67" borderId="19" xfId="53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43" fillId="0" borderId="27" xfId="53" applyBorder="1" applyAlignment="1">
      <alignment horizontal="center"/>
    </xf>
    <xf numFmtId="0" fontId="43" fillId="0" borderId="30" xfId="53" applyBorder="1" applyAlignment="1">
      <alignment horizontal="center"/>
    </xf>
    <xf numFmtId="0" fontId="43" fillId="0" borderId="31" xfId="53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1" fillId="68" borderId="18" xfId="0" applyFont="1" applyFill="1" applyBorder="1" applyAlignment="1">
      <alignment horizontal="center" vertical="center"/>
    </xf>
    <xf numFmtId="0" fontId="51" fillId="69" borderId="0" xfId="0" applyFont="1" applyFill="1" applyBorder="1" applyAlignment="1">
      <alignment horizontal="center" vertical="center"/>
    </xf>
    <xf numFmtId="0" fontId="0" fillId="70" borderId="0" xfId="0" applyFill="1" applyBorder="1" applyAlignment="1">
      <alignment/>
    </xf>
    <xf numFmtId="0" fontId="0" fillId="71" borderId="2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28575</xdr:rowOff>
    </xdr:from>
    <xdr:to>
      <xdr:col>6</xdr:col>
      <xdr:colOff>161925</xdr:colOff>
      <xdr:row>3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0100"/>
          <a:ext cx="2724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5</xdr:row>
      <xdr:rowOff>209550</xdr:rowOff>
    </xdr:from>
    <xdr:to>
      <xdr:col>111</xdr:col>
      <xdr:colOff>257175</xdr:colOff>
      <xdr:row>6</xdr:row>
      <xdr:rowOff>152400</xdr:rowOff>
    </xdr:to>
    <xdr:sp macro="[0]!Macro2">
      <xdr:nvSpPr>
        <xdr:cNvPr id="2" name="Rounded Rectangle 2"/>
        <xdr:cNvSpPr>
          <a:spLocks/>
        </xdr:cNvSpPr>
      </xdr:nvSpPr>
      <xdr:spPr>
        <a:xfrm>
          <a:off x="6962775" y="2143125"/>
          <a:ext cx="1657350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333300"/>
              </a:solidFill>
              <a:latin typeface="Calibri"/>
              <a:ea typeface="Calibri"/>
              <a:cs typeface="Calibri"/>
            </a:rPr>
            <a:t>PRINT DA</a:t>
          </a:r>
          <a:r>
            <a:rPr lang="en-US" cap="none" sz="1500" b="0" i="0" u="none" baseline="0">
              <a:solidFill>
                <a:srgbClr val="333300"/>
              </a:solidFill>
              <a:latin typeface="Calibri"/>
              <a:ea typeface="Calibri"/>
              <a:cs typeface="Calibri"/>
            </a:rPr>
            <a:t> TABLE</a:t>
          </a:r>
        </a:p>
      </xdr:txBody>
    </xdr:sp>
    <xdr:clientData/>
  </xdr:twoCellAnchor>
  <xdr:twoCellAnchor>
    <xdr:from>
      <xdr:col>5</xdr:col>
      <xdr:colOff>238125</xdr:colOff>
      <xdr:row>2</xdr:row>
      <xdr:rowOff>142875</xdr:rowOff>
    </xdr:from>
    <xdr:to>
      <xdr:col>6</xdr:col>
      <xdr:colOff>352425</xdr:colOff>
      <xdr:row>2</xdr:row>
      <xdr:rowOff>228600</xdr:rowOff>
    </xdr:to>
    <xdr:sp>
      <xdr:nvSpPr>
        <xdr:cNvPr id="3" name="Right Arrow 3"/>
        <xdr:cNvSpPr>
          <a:spLocks/>
        </xdr:cNvSpPr>
      </xdr:nvSpPr>
      <xdr:spPr>
        <a:xfrm>
          <a:off x="2371725" y="523875"/>
          <a:ext cx="590550" cy="85725"/>
        </a:xfrm>
        <a:prstGeom prst="rightArrow">
          <a:avLst>
            <a:gd name="adj" fmla="val 422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teacher.net/" TargetMode="External" /><Relationship Id="rId2" Type="http://schemas.openxmlformats.org/officeDocument/2006/relationships/hyperlink" Target="http://www.apteacher.ne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4"/>
  <sheetViews>
    <sheetView showGridLines="0" showRowColHeaders="0" tabSelected="1" zoomScale="115" zoomScaleNormal="115" zoomScalePageLayoutView="0" workbookViewId="0" topLeftCell="A13">
      <selection activeCell="DH14" sqref="DH14"/>
    </sheetView>
  </sheetViews>
  <sheetFormatPr defaultColWidth="9.140625" defaultRowHeight="15"/>
  <cols>
    <col min="1" max="1" width="6.57421875" style="0" customWidth="1"/>
    <col min="2" max="2" width="7.00390625" style="0" customWidth="1"/>
    <col min="3" max="3" width="7.28125" style="0" customWidth="1"/>
    <col min="4" max="4" width="5.421875" style="0" customWidth="1"/>
    <col min="5" max="5" width="5.7109375" style="0" customWidth="1"/>
    <col min="6" max="7" width="7.140625" style="0" customWidth="1"/>
    <col min="8" max="8" width="7.28125" style="0" customWidth="1"/>
    <col min="9" max="10" width="5.8515625" style="0" customWidth="1"/>
    <col min="11" max="11" width="6.8515625" style="0" customWidth="1"/>
    <col min="12" max="12" width="7.421875" style="0" customWidth="1"/>
    <col min="13" max="13" width="7.28125" style="0" customWidth="1"/>
    <col min="14" max="14" width="5.28125" style="0" customWidth="1"/>
    <col min="15" max="15" width="6.8515625" style="0" customWidth="1"/>
    <col min="16" max="20" width="5.28125" style="0" customWidth="1"/>
    <col min="21" max="21" width="5.28125" style="0" hidden="1" customWidth="1"/>
    <col min="22" max="22" width="9.421875" style="0" hidden="1" customWidth="1"/>
    <col min="23" max="23" width="7.8515625" style="0" hidden="1" customWidth="1"/>
    <col min="24" max="24" width="4.421875" style="0" hidden="1" customWidth="1"/>
    <col min="25" max="25" width="11.8515625" style="0" hidden="1" customWidth="1"/>
    <col min="26" max="26" width="10.57421875" style="0" hidden="1" customWidth="1"/>
    <col min="27" max="27" width="14.28125" style="0" hidden="1" customWidth="1"/>
    <col min="28" max="28" width="15.8515625" style="0" hidden="1" customWidth="1"/>
    <col min="29" max="29" width="15.421875" style="0" hidden="1" customWidth="1"/>
    <col min="30" max="30" width="127.28125" style="0" hidden="1" customWidth="1"/>
    <col min="31" max="111" width="0" style="0" hidden="1" customWidth="1"/>
  </cols>
  <sheetData>
    <row r="1" spans="1:15" ht="1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0.75" customHeight="1" thickBot="1">
      <c r="A3" s="67" t="s">
        <v>18</v>
      </c>
      <c r="B3" s="68"/>
      <c r="C3" s="68"/>
      <c r="D3" s="68"/>
      <c r="E3" s="68"/>
      <c r="F3" s="68"/>
      <c r="G3" s="68"/>
      <c r="H3" s="69"/>
      <c r="I3" s="69"/>
      <c r="J3" s="70"/>
      <c r="K3" s="70"/>
      <c r="L3" s="70"/>
      <c r="M3" s="70"/>
      <c r="N3" s="70"/>
      <c r="O3" s="70"/>
    </row>
    <row r="4" spans="1:15" ht="58.5" customHeight="1" thickTop="1">
      <c r="A4" s="24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8" ht="33" customHeight="1">
      <c r="A5" s="13" t="str">
        <f>CONCATENATE(V8,"% D.A TABLE FROM  ",AC8)</f>
        <v>29.96% D.A TABLE FROM  May_2011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R5" s="54"/>
    </row>
    <row r="6" spans="1:15" ht="36.75" customHeight="1">
      <c r="A6" s="16" t="str">
        <f>CONCATENATE("    ",AD8)</f>
        <v>    From January_2011 to April_2011 credited to GPF Account and from May_2011 Paid in cash. As per GO Ms No: 104 dated: 30/5/2011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29" ht="54.75" customHeight="1">
      <c r="A7" s="19" t="s">
        <v>0</v>
      </c>
      <c r="B7" s="20" t="str">
        <f>CONCATENATE("To be drawn @ ",V8,"%")</f>
        <v>To be drawn @ 29.96%</v>
      </c>
      <c r="C7" s="20" t="str">
        <f>CONCATENATE("Already Drawn @ ",W8," %")</f>
        <v>Already Drawn @ 24.824 %</v>
      </c>
      <c r="D7" s="21" t="s">
        <v>1</v>
      </c>
      <c r="E7" s="20" t="str">
        <f>CONCATENATE("For ",Z8,"   Months (DIFF)")</f>
        <v>For 4   Months (DIFF)</v>
      </c>
      <c r="F7" s="21" t="s">
        <v>0</v>
      </c>
      <c r="G7" s="20" t="str">
        <f>CONCATENATE("To be drawn @ ",V8,"%")</f>
        <v>To be drawn @ 29.96%</v>
      </c>
      <c r="H7" s="20" t="str">
        <f>CONCATENATE("Already Drawn @ ",W8," %")</f>
        <v>Already Drawn @ 24.824 %</v>
      </c>
      <c r="I7" s="21" t="s">
        <v>1</v>
      </c>
      <c r="J7" s="20" t="str">
        <f>CONCATENATE("For ",Z8,"   Months (DIFF)")</f>
        <v>For 4   Months (DIFF)</v>
      </c>
      <c r="K7" s="21" t="s">
        <v>0</v>
      </c>
      <c r="L7" s="21" t="str">
        <f>CONCATENATE("To be drawn @ ",V8,"%")</f>
        <v>To be drawn @ 29.96%</v>
      </c>
      <c r="M7" s="20" t="str">
        <f>CONCATENATE("Already Drawn @ ",W8," %")</f>
        <v>Already Drawn @ 24.824 %</v>
      </c>
      <c r="N7" s="21" t="s">
        <v>1</v>
      </c>
      <c r="O7" s="22" t="str">
        <f>CONCATENATE("For ",Z8,"   Months(DIFF)")</f>
        <v>For 4   Months(DIFF)</v>
      </c>
      <c r="X7" t="s">
        <v>2</v>
      </c>
      <c r="Y7" t="s">
        <v>3</v>
      </c>
      <c r="Z7" t="s">
        <v>4</v>
      </c>
      <c r="AA7" t="s">
        <v>5</v>
      </c>
      <c r="AB7" t="s">
        <v>6</v>
      </c>
      <c r="AC7" t="s">
        <v>8</v>
      </c>
    </row>
    <row r="8" spans="1:30" ht="15">
      <c r="A8" s="8">
        <v>6700</v>
      </c>
      <c r="B8" s="7">
        <f>ROUND(A8*$V$8%,0)</f>
        <v>2007</v>
      </c>
      <c r="C8" s="7">
        <f>ROUND(A8*$W$8%,0)</f>
        <v>1663</v>
      </c>
      <c r="D8" s="7">
        <f>B8-C8</f>
        <v>344</v>
      </c>
      <c r="E8" s="7">
        <f>D8*$Z$8</f>
        <v>1376</v>
      </c>
      <c r="F8" s="11">
        <v>14440</v>
      </c>
      <c r="G8" s="7">
        <f>ROUND(F8*$V$8%,0)</f>
        <v>4326</v>
      </c>
      <c r="H8" s="7">
        <f>ROUND(F8*$W$8%,0)</f>
        <v>3585</v>
      </c>
      <c r="I8" s="7">
        <f>G8-H8</f>
        <v>741</v>
      </c>
      <c r="J8" s="7">
        <f>I8*$Z$8</f>
        <v>2964</v>
      </c>
      <c r="K8" s="11">
        <v>29950</v>
      </c>
      <c r="L8" s="7">
        <f>ROUND(K8*$V$8%,0)</f>
        <v>8973</v>
      </c>
      <c r="M8" s="7">
        <f>ROUND(K8*$W$8%,0)</f>
        <v>7435</v>
      </c>
      <c r="N8" s="7">
        <f>L8-M8</f>
        <v>1538</v>
      </c>
      <c r="O8" s="23">
        <f>N8*$Z$8</f>
        <v>6152</v>
      </c>
      <c r="U8">
        <v>1</v>
      </c>
      <c r="V8" s="2">
        <f>VLOOKUP(U8,U9:AD17,2,0)</f>
        <v>29.96</v>
      </c>
      <c r="W8" s="2">
        <f>VLOOKUP(U8,U9:AD17,3,0)</f>
        <v>24.824</v>
      </c>
      <c r="X8" s="2">
        <f>VLOOKUP(U8,U9:AD17,4,0)</f>
        <v>104</v>
      </c>
      <c r="Y8" s="6">
        <f>VLOOKUP(U8,U9:AD17,5,0)</f>
        <v>40693</v>
      </c>
      <c r="Z8" s="2">
        <f>VLOOKUP(U8,U9:AD17,6,0)</f>
        <v>4</v>
      </c>
      <c r="AA8" s="5" t="str">
        <f>VLOOKUP(U8,U9:AD17,7,0)</f>
        <v>January_2011</v>
      </c>
      <c r="AB8" s="2" t="str">
        <f>VLOOKUP(U8,$U$9:$AD$17,8,0)</f>
        <v>April_2011</v>
      </c>
      <c r="AC8" s="2" t="str">
        <f>VLOOKUP(U8,$U$9:$AD$17,9,0)</f>
        <v>May_2011</v>
      </c>
      <c r="AD8" s="2" t="str">
        <f>VLOOKUP(U8,$U$9:$AD$17,10,0)</f>
        <v>From January_2011 to April_2011 credited to GPF Account and from May_2011 Paid in cash. As per GO Ms No: 104 dated: 30/5/2011</v>
      </c>
    </row>
    <row r="9" spans="1:30" ht="15">
      <c r="A9" s="9">
        <v>6900</v>
      </c>
      <c r="B9" s="7">
        <f>ROUND(A9*$V$8%,0)</f>
        <v>2067</v>
      </c>
      <c r="C9" s="7">
        <f>ROUND(A9*$W$8%,0)</f>
        <v>1713</v>
      </c>
      <c r="D9" s="7">
        <f>B9-C9</f>
        <v>354</v>
      </c>
      <c r="E9" s="7">
        <f aca="true" t="shared" si="0" ref="E9:E34">D9*$Z$8</f>
        <v>1416</v>
      </c>
      <c r="F9" s="11">
        <v>14860</v>
      </c>
      <c r="G9" s="7">
        <f aca="true" t="shared" si="1" ref="G9:G34">ROUND(F9*$V$8%,0)</f>
        <v>4452</v>
      </c>
      <c r="H9" s="7">
        <f aca="true" t="shared" si="2" ref="H9:H34">ROUND(F9*$W$8%,0)</f>
        <v>3689</v>
      </c>
      <c r="I9" s="7">
        <f aca="true" t="shared" si="3" ref="I9:I34">G9-H9</f>
        <v>763</v>
      </c>
      <c r="J9" s="7">
        <f aca="true" t="shared" si="4" ref="J9:J34">I9*$Z$8</f>
        <v>3052</v>
      </c>
      <c r="K9" s="11">
        <v>30750</v>
      </c>
      <c r="L9" s="7">
        <f aca="true" t="shared" si="5" ref="L9:L33">ROUND(K9*$V$8%,0)</f>
        <v>9213</v>
      </c>
      <c r="M9" s="7">
        <f aca="true" t="shared" si="6" ref="M9:M33">ROUND(K9*$W$8%,0)</f>
        <v>7633</v>
      </c>
      <c r="N9" s="7">
        <f aca="true" t="shared" si="7" ref="N9:N33">L9-M9</f>
        <v>1580</v>
      </c>
      <c r="O9" s="23">
        <f aca="true" t="shared" si="8" ref="O9:O33">N9*$Z$8</f>
        <v>6320</v>
      </c>
      <c r="U9">
        <v>1</v>
      </c>
      <c r="V9" s="1">
        <v>29.96</v>
      </c>
      <c r="W9">
        <v>24.824</v>
      </c>
      <c r="X9">
        <v>104</v>
      </c>
      <c r="Y9" s="3">
        <v>40693</v>
      </c>
      <c r="Z9">
        <v>4</v>
      </c>
      <c r="AA9" s="4" t="s">
        <v>7</v>
      </c>
      <c r="AB9" s="4" t="s">
        <v>11</v>
      </c>
      <c r="AC9" s="4" t="s">
        <v>9</v>
      </c>
      <c r="AD9" t="str">
        <f>CONCATENATE("From ",AA9," to ",AB9," credited to GPF Account and from ",AC9," Paid in cash. As per GO Ms No: ",X9," dated: ",DAY(Y9),"/",MONTH(Y9),"/",YEAR(Y9))</f>
        <v>From January_2011 to April_2011 credited to GPF Account and from May_2011 Paid in cash. As per GO Ms No: 104 dated: 30/5/2011</v>
      </c>
    </row>
    <row r="10" spans="1:30" ht="15">
      <c r="A10" s="9">
        <v>7100</v>
      </c>
      <c r="B10" s="7">
        <f>ROUND(A10*$V$8%,0)</f>
        <v>2127</v>
      </c>
      <c r="C10" s="7">
        <f>ROUND(A10*$W$8%,0)</f>
        <v>1763</v>
      </c>
      <c r="D10" s="7">
        <f>B10-C10</f>
        <v>364</v>
      </c>
      <c r="E10" s="7">
        <f t="shared" si="0"/>
        <v>1456</v>
      </c>
      <c r="F10" s="11">
        <v>15280</v>
      </c>
      <c r="G10" s="7">
        <f t="shared" si="1"/>
        <v>4578</v>
      </c>
      <c r="H10" s="7">
        <f t="shared" si="2"/>
        <v>3793</v>
      </c>
      <c r="I10" s="7">
        <f t="shared" si="3"/>
        <v>785</v>
      </c>
      <c r="J10" s="7">
        <f t="shared" si="4"/>
        <v>3140</v>
      </c>
      <c r="K10" s="11">
        <v>31550</v>
      </c>
      <c r="L10" s="7">
        <f t="shared" si="5"/>
        <v>9452</v>
      </c>
      <c r="M10" s="7">
        <f t="shared" si="6"/>
        <v>7832</v>
      </c>
      <c r="N10" s="7">
        <f t="shared" si="7"/>
        <v>1620</v>
      </c>
      <c r="O10" s="23">
        <f t="shared" si="8"/>
        <v>6480</v>
      </c>
      <c r="U10">
        <v>2</v>
      </c>
      <c r="V10">
        <v>24.824</v>
      </c>
      <c r="W10">
        <v>16.264</v>
      </c>
      <c r="X10">
        <v>356</v>
      </c>
      <c r="Y10" s="3">
        <v>40518</v>
      </c>
      <c r="Z10">
        <v>5</v>
      </c>
      <c r="AA10" t="s">
        <v>10</v>
      </c>
      <c r="AB10" t="s">
        <v>12</v>
      </c>
      <c r="AC10" t="s">
        <v>13</v>
      </c>
      <c r="AD10" t="str">
        <f>CONCATENATE("From ",AA10," to ",AB10," credited to GPF Account and from ",AC10," Paid in cash. As per GO Ms No: ",X10," dated: ",DAY(Y10),"/",MONTH(Y10),"/",YEAR(Y10))</f>
        <v>From July_2010 to November_2010 credited to GPF Account and from December_2010 Paid in cash. As per GO Ms No: 356 dated: 6/12/2010</v>
      </c>
    </row>
    <row r="11" spans="1:30" ht="15">
      <c r="A11" s="9">
        <v>7300</v>
      </c>
      <c r="B11" s="7">
        <f>ROUND(A11*$V$8%,0)</f>
        <v>2187</v>
      </c>
      <c r="C11" s="7">
        <f>ROUND(A11*$W$8%,0)</f>
        <v>1812</v>
      </c>
      <c r="D11" s="7">
        <f>B11-C11</f>
        <v>375</v>
      </c>
      <c r="E11" s="7">
        <f t="shared" si="0"/>
        <v>1500</v>
      </c>
      <c r="F11" s="11">
        <v>15700</v>
      </c>
      <c r="G11" s="7">
        <f t="shared" si="1"/>
        <v>4704</v>
      </c>
      <c r="H11" s="7">
        <f t="shared" si="2"/>
        <v>3897</v>
      </c>
      <c r="I11" s="7">
        <f t="shared" si="3"/>
        <v>807</v>
      </c>
      <c r="J11" s="7">
        <f t="shared" si="4"/>
        <v>3228</v>
      </c>
      <c r="K11" s="11">
        <v>32350</v>
      </c>
      <c r="L11" s="7">
        <f t="shared" si="5"/>
        <v>9692</v>
      </c>
      <c r="M11" s="7">
        <f t="shared" si="6"/>
        <v>8031</v>
      </c>
      <c r="N11" s="7">
        <f t="shared" si="7"/>
        <v>1661</v>
      </c>
      <c r="O11" s="23">
        <f t="shared" si="8"/>
        <v>6644</v>
      </c>
      <c r="U11">
        <v>3</v>
      </c>
      <c r="V11">
        <v>16.264</v>
      </c>
      <c r="W11">
        <v>9.416</v>
      </c>
      <c r="X11">
        <v>248</v>
      </c>
      <c r="Y11" s="3">
        <v>40366</v>
      </c>
      <c r="Z11">
        <v>5</v>
      </c>
      <c r="AA11" t="s">
        <v>14</v>
      </c>
      <c r="AB11" t="s">
        <v>15</v>
      </c>
      <c r="AC11" t="s">
        <v>10</v>
      </c>
      <c r="AD11" t="str">
        <f>CONCATENATE("From ",AA11," to ",AB11," credited to GPF Account and from ",AC11," Paid in cash. As per GO Ms No: ",X11," dated: ",DAY(Y11),"/",MONTH(Y11),"/",YEAR(Y11))</f>
        <v>From February_2010 to June_2010 credited to GPF Account and from July_2010 Paid in cash. As per GO Ms No: 248 dated: 7/7/2010</v>
      </c>
    </row>
    <row r="12" spans="1:30" ht="15">
      <c r="A12" s="9">
        <v>7520</v>
      </c>
      <c r="B12" s="7">
        <f>ROUND(A12*$V$8%,0)</f>
        <v>2253</v>
      </c>
      <c r="C12" s="7">
        <f>ROUND(A12*$W$8%,0)</f>
        <v>1867</v>
      </c>
      <c r="D12" s="7">
        <f>B12-C12</f>
        <v>386</v>
      </c>
      <c r="E12" s="7">
        <f t="shared" si="0"/>
        <v>1544</v>
      </c>
      <c r="F12" s="11">
        <v>16150</v>
      </c>
      <c r="G12" s="7">
        <f t="shared" si="1"/>
        <v>4839</v>
      </c>
      <c r="H12" s="7">
        <f t="shared" si="2"/>
        <v>4009</v>
      </c>
      <c r="I12" s="7">
        <f t="shared" si="3"/>
        <v>830</v>
      </c>
      <c r="J12" s="7">
        <f t="shared" si="4"/>
        <v>3320</v>
      </c>
      <c r="K12" s="11">
        <v>33200</v>
      </c>
      <c r="L12" s="7">
        <f t="shared" si="5"/>
        <v>9947</v>
      </c>
      <c r="M12" s="7">
        <f t="shared" si="6"/>
        <v>8242</v>
      </c>
      <c r="N12" s="7">
        <f t="shared" si="7"/>
        <v>1705</v>
      </c>
      <c r="O12" s="23">
        <f t="shared" si="8"/>
        <v>6820</v>
      </c>
      <c r="U12">
        <v>4</v>
      </c>
      <c r="V12">
        <v>35.952</v>
      </c>
      <c r="W12">
        <v>29.96</v>
      </c>
      <c r="X12" t="s">
        <v>22</v>
      </c>
      <c r="Y12" t="s">
        <v>23</v>
      </c>
      <c r="Z12">
        <v>5</v>
      </c>
      <c r="AA12" t="s">
        <v>24</v>
      </c>
      <c r="AB12" t="s">
        <v>25</v>
      </c>
      <c r="AC12" t="s">
        <v>26</v>
      </c>
      <c r="AD12" t="str">
        <f>CONCATENATE("From ",AA12," to ",AB12," credited to GPF Account and from ",AC12," Paid in cash. As per GO Ms No: ","_______"," dated:___________ ")</f>
        <v>From July_2011 to November_2011 credited to GPF Account and from December_2011 Paid in cash. As per GO Ms No: _______ dated:___________ </v>
      </c>
    </row>
    <row r="13" spans="1:15" ht="15">
      <c r="A13" s="9">
        <v>7740</v>
      </c>
      <c r="B13" s="7">
        <f>ROUND(A13*$V$8%,0)</f>
        <v>2319</v>
      </c>
      <c r="C13" s="7">
        <f>ROUND(A13*$W$8%,0)</f>
        <v>1921</v>
      </c>
      <c r="D13" s="7">
        <f>B13-C13</f>
        <v>398</v>
      </c>
      <c r="E13" s="7">
        <f t="shared" si="0"/>
        <v>1592</v>
      </c>
      <c r="F13" s="11">
        <v>16600</v>
      </c>
      <c r="G13" s="7">
        <f t="shared" si="1"/>
        <v>4973</v>
      </c>
      <c r="H13" s="7">
        <f t="shared" si="2"/>
        <v>4121</v>
      </c>
      <c r="I13" s="7">
        <f t="shared" si="3"/>
        <v>852</v>
      </c>
      <c r="J13" s="7">
        <f t="shared" si="4"/>
        <v>3408</v>
      </c>
      <c r="K13" s="11">
        <v>34050</v>
      </c>
      <c r="L13" s="7">
        <f t="shared" si="5"/>
        <v>10201</v>
      </c>
      <c r="M13" s="7">
        <f t="shared" si="6"/>
        <v>8453</v>
      </c>
      <c r="N13" s="7">
        <f t="shared" si="7"/>
        <v>1748</v>
      </c>
      <c r="O13" s="23">
        <f t="shared" si="8"/>
        <v>6992</v>
      </c>
    </row>
    <row r="14" spans="1:15" ht="15">
      <c r="A14" s="9">
        <v>7960</v>
      </c>
      <c r="B14" s="7">
        <f>ROUND(A14*$V$8%,0)</f>
        <v>2385</v>
      </c>
      <c r="C14" s="7">
        <f>ROUND(A14*$W$8%,0)</f>
        <v>1976</v>
      </c>
      <c r="D14" s="7">
        <f>B14-C14</f>
        <v>409</v>
      </c>
      <c r="E14" s="7">
        <f t="shared" si="0"/>
        <v>1636</v>
      </c>
      <c r="F14" s="11">
        <v>17050</v>
      </c>
      <c r="G14" s="7">
        <f t="shared" si="1"/>
        <v>5108</v>
      </c>
      <c r="H14" s="7">
        <f t="shared" si="2"/>
        <v>4232</v>
      </c>
      <c r="I14" s="7">
        <f t="shared" si="3"/>
        <v>876</v>
      </c>
      <c r="J14" s="7">
        <f t="shared" si="4"/>
        <v>3504</v>
      </c>
      <c r="K14" s="11">
        <v>34900</v>
      </c>
      <c r="L14" s="7">
        <f t="shared" si="5"/>
        <v>10456</v>
      </c>
      <c r="M14" s="7">
        <f t="shared" si="6"/>
        <v>8664</v>
      </c>
      <c r="N14" s="7">
        <f t="shared" si="7"/>
        <v>1792</v>
      </c>
      <c r="O14" s="23">
        <f t="shared" si="8"/>
        <v>7168</v>
      </c>
    </row>
    <row r="15" spans="1:15" ht="15">
      <c r="A15" s="9">
        <v>8200</v>
      </c>
      <c r="B15" s="7">
        <f>ROUND(A15*$V$8%,0)</f>
        <v>2457</v>
      </c>
      <c r="C15" s="7">
        <f>ROUND(A15*$W$8%,0)</f>
        <v>2036</v>
      </c>
      <c r="D15" s="7">
        <f>B15-C15</f>
        <v>421</v>
      </c>
      <c r="E15" s="7">
        <f t="shared" si="0"/>
        <v>1684</v>
      </c>
      <c r="F15" s="11">
        <v>17540</v>
      </c>
      <c r="G15" s="7">
        <f t="shared" si="1"/>
        <v>5255</v>
      </c>
      <c r="H15" s="7">
        <f t="shared" si="2"/>
        <v>4354</v>
      </c>
      <c r="I15" s="7">
        <f t="shared" si="3"/>
        <v>901</v>
      </c>
      <c r="J15" s="7">
        <f t="shared" si="4"/>
        <v>3604</v>
      </c>
      <c r="K15" s="11">
        <v>35800</v>
      </c>
      <c r="L15" s="7">
        <f t="shared" si="5"/>
        <v>10726</v>
      </c>
      <c r="M15" s="7">
        <f t="shared" si="6"/>
        <v>8887</v>
      </c>
      <c r="N15" s="7">
        <f t="shared" si="7"/>
        <v>1839</v>
      </c>
      <c r="O15" s="23">
        <f t="shared" si="8"/>
        <v>7356</v>
      </c>
    </row>
    <row r="16" spans="1:15" ht="15">
      <c r="A16" s="9">
        <v>8440</v>
      </c>
      <c r="B16" s="7">
        <f>ROUND(A16*$V$8%,0)</f>
        <v>2529</v>
      </c>
      <c r="C16" s="7">
        <f>ROUND(A16*$W$8%,0)</f>
        <v>2095</v>
      </c>
      <c r="D16" s="7">
        <f>B16-C16</f>
        <v>434</v>
      </c>
      <c r="E16" s="7">
        <f t="shared" si="0"/>
        <v>1736</v>
      </c>
      <c r="F16" s="11">
        <v>18030</v>
      </c>
      <c r="G16" s="7">
        <f t="shared" si="1"/>
        <v>5402</v>
      </c>
      <c r="H16" s="7">
        <f t="shared" si="2"/>
        <v>4476</v>
      </c>
      <c r="I16" s="7">
        <f t="shared" si="3"/>
        <v>926</v>
      </c>
      <c r="J16" s="7">
        <f t="shared" si="4"/>
        <v>3704</v>
      </c>
      <c r="K16" s="11">
        <v>36700</v>
      </c>
      <c r="L16" s="7">
        <f t="shared" si="5"/>
        <v>10995</v>
      </c>
      <c r="M16" s="7">
        <f t="shared" si="6"/>
        <v>9110</v>
      </c>
      <c r="N16" s="7">
        <f t="shared" si="7"/>
        <v>1885</v>
      </c>
      <c r="O16" s="23">
        <f t="shared" si="8"/>
        <v>7540</v>
      </c>
    </row>
    <row r="17" spans="1:15" ht="15">
      <c r="A17" s="9">
        <v>8680</v>
      </c>
      <c r="B17" s="7">
        <f>ROUND(A17*$V$8%,0)</f>
        <v>2601</v>
      </c>
      <c r="C17" s="7">
        <f>ROUND(A17*$W$8%,0)</f>
        <v>2155</v>
      </c>
      <c r="D17" s="7">
        <f>B17-C17</f>
        <v>446</v>
      </c>
      <c r="E17" s="7">
        <f t="shared" si="0"/>
        <v>1784</v>
      </c>
      <c r="F17" s="11">
        <v>18520</v>
      </c>
      <c r="G17" s="7">
        <f t="shared" si="1"/>
        <v>5549</v>
      </c>
      <c r="H17" s="7">
        <f t="shared" si="2"/>
        <v>4597</v>
      </c>
      <c r="I17" s="7">
        <f t="shared" si="3"/>
        <v>952</v>
      </c>
      <c r="J17" s="7">
        <f t="shared" si="4"/>
        <v>3808</v>
      </c>
      <c r="K17" s="11">
        <v>37600</v>
      </c>
      <c r="L17" s="7">
        <f t="shared" si="5"/>
        <v>11265</v>
      </c>
      <c r="M17" s="7">
        <f t="shared" si="6"/>
        <v>9334</v>
      </c>
      <c r="N17" s="7">
        <f t="shared" si="7"/>
        <v>1931</v>
      </c>
      <c r="O17" s="23">
        <f t="shared" si="8"/>
        <v>7724</v>
      </c>
    </row>
    <row r="18" spans="1:15" ht="15">
      <c r="A18" s="9">
        <v>8940</v>
      </c>
      <c r="B18" s="7">
        <f>ROUND(A18*$V$8%,0)</f>
        <v>2678</v>
      </c>
      <c r="C18" s="7">
        <f>ROUND(A18*$W$8%,0)</f>
        <v>2219</v>
      </c>
      <c r="D18" s="7">
        <f>B18-C18</f>
        <v>459</v>
      </c>
      <c r="E18" s="7">
        <f t="shared" si="0"/>
        <v>1836</v>
      </c>
      <c r="F18" s="11">
        <v>19050</v>
      </c>
      <c r="G18" s="7">
        <f t="shared" si="1"/>
        <v>5707</v>
      </c>
      <c r="H18" s="7">
        <f t="shared" si="2"/>
        <v>4729</v>
      </c>
      <c r="I18" s="7">
        <f t="shared" si="3"/>
        <v>978</v>
      </c>
      <c r="J18" s="7">
        <f t="shared" si="4"/>
        <v>3912</v>
      </c>
      <c r="K18" s="11">
        <v>38570</v>
      </c>
      <c r="L18" s="7">
        <f t="shared" si="5"/>
        <v>11556</v>
      </c>
      <c r="M18" s="7">
        <f t="shared" si="6"/>
        <v>9575</v>
      </c>
      <c r="N18" s="7">
        <f t="shared" si="7"/>
        <v>1981</v>
      </c>
      <c r="O18" s="23">
        <f t="shared" si="8"/>
        <v>7924</v>
      </c>
    </row>
    <row r="19" spans="1:15" ht="15">
      <c r="A19" s="9">
        <v>9200</v>
      </c>
      <c r="B19" s="7">
        <f>ROUND(A19*$V$8%,0)</f>
        <v>2756</v>
      </c>
      <c r="C19" s="7">
        <f>ROUND(A19*$W$8%,0)</f>
        <v>2284</v>
      </c>
      <c r="D19" s="7">
        <f>B19-C19</f>
        <v>472</v>
      </c>
      <c r="E19" s="7">
        <f t="shared" si="0"/>
        <v>1888</v>
      </c>
      <c r="F19" s="11">
        <v>19580</v>
      </c>
      <c r="G19" s="7">
        <f t="shared" si="1"/>
        <v>5866</v>
      </c>
      <c r="H19" s="7">
        <f t="shared" si="2"/>
        <v>4861</v>
      </c>
      <c r="I19" s="7">
        <f t="shared" si="3"/>
        <v>1005</v>
      </c>
      <c r="J19" s="7">
        <f t="shared" si="4"/>
        <v>4020</v>
      </c>
      <c r="K19" s="11">
        <v>39540</v>
      </c>
      <c r="L19" s="7">
        <f t="shared" si="5"/>
        <v>11846</v>
      </c>
      <c r="M19" s="7">
        <f t="shared" si="6"/>
        <v>9815</v>
      </c>
      <c r="N19" s="7">
        <f t="shared" si="7"/>
        <v>2031</v>
      </c>
      <c r="O19" s="23">
        <f t="shared" si="8"/>
        <v>8124</v>
      </c>
    </row>
    <row r="20" spans="1:15" ht="15">
      <c r="A20" s="9">
        <v>9460</v>
      </c>
      <c r="B20" s="7">
        <f>ROUND(A20*$V$8%,0)</f>
        <v>2834</v>
      </c>
      <c r="C20" s="7">
        <f>ROUND(A20*$W$8%,0)</f>
        <v>2348</v>
      </c>
      <c r="D20" s="7">
        <f>B20-C20</f>
        <v>486</v>
      </c>
      <c r="E20" s="7">
        <f t="shared" si="0"/>
        <v>1944</v>
      </c>
      <c r="F20" s="11">
        <v>20110</v>
      </c>
      <c r="G20" s="7">
        <f t="shared" si="1"/>
        <v>6025</v>
      </c>
      <c r="H20" s="7">
        <f t="shared" si="2"/>
        <v>4992</v>
      </c>
      <c r="I20" s="7">
        <f t="shared" si="3"/>
        <v>1033</v>
      </c>
      <c r="J20" s="7">
        <f t="shared" si="4"/>
        <v>4132</v>
      </c>
      <c r="K20" s="11">
        <v>40510</v>
      </c>
      <c r="L20" s="7">
        <f t="shared" si="5"/>
        <v>12137</v>
      </c>
      <c r="M20" s="7">
        <f t="shared" si="6"/>
        <v>10056</v>
      </c>
      <c r="N20" s="7">
        <f t="shared" si="7"/>
        <v>2081</v>
      </c>
      <c r="O20" s="23">
        <f t="shared" si="8"/>
        <v>8324</v>
      </c>
    </row>
    <row r="21" spans="1:15" ht="15">
      <c r="A21" s="9">
        <v>9740</v>
      </c>
      <c r="B21" s="7">
        <f>ROUND(A21*$V$8%,0)</f>
        <v>2918</v>
      </c>
      <c r="C21" s="7">
        <f>ROUND(A21*$W$8%,0)</f>
        <v>2418</v>
      </c>
      <c r="D21" s="7">
        <f>B21-C21</f>
        <v>500</v>
      </c>
      <c r="E21" s="7">
        <f t="shared" si="0"/>
        <v>2000</v>
      </c>
      <c r="F21" s="11">
        <v>20680</v>
      </c>
      <c r="G21" s="7">
        <f t="shared" si="1"/>
        <v>6196</v>
      </c>
      <c r="H21" s="7">
        <f t="shared" si="2"/>
        <v>5134</v>
      </c>
      <c r="I21" s="7">
        <f t="shared" si="3"/>
        <v>1062</v>
      </c>
      <c r="J21" s="7">
        <f t="shared" si="4"/>
        <v>4248</v>
      </c>
      <c r="K21" s="11">
        <v>41550</v>
      </c>
      <c r="L21" s="7">
        <f t="shared" si="5"/>
        <v>12448</v>
      </c>
      <c r="M21" s="7">
        <f t="shared" si="6"/>
        <v>10314</v>
      </c>
      <c r="N21" s="7">
        <f t="shared" si="7"/>
        <v>2134</v>
      </c>
      <c r="O21" s="23">
        <f t="shared" si="8"/>
        <v>8536</v>
      </c>
    </row>
    <row r="22" spans="1:15" ht="15">
      <c r="A22" s="9">
        <v>10020</v>
      </c>
      <c r="B22" s="7">
        <f>ROUND(A22*$V$8%,0)</f>
        <v>3002</v>
      </c>
      <c r="C22" s="7">
        <f>ROUND(A22*$W$8%,0)</f>
        <v>2487</v>
      </c>
      <c r="D22" s="7">
        <f>B22-C22</f>
        <v>515</v>
      </c>
      <c r="E22" s="7">
        <f t="shared" si="0"/>
        <v>2060</v>
      </c>
      <c r="F22" s="11">
        <v>21250</v>
      </c>
      <c r="G22" s="7">
        <f t="shared" si="1"/>
        <v>6367</v>
      </c>
      <c r="H22" s="7">
        <f t="shared" si="2"/>
        <v>5275</v>
      </c>
      <c r="I22" s="7">
        <f t="shared" si="3"/>
        <v>1092</v>
      </c>
      <c r="J22" s="7">
        <f t="shared" si="4"/>
        <v>4368</v>
      </c>
      <c r="K22" s="11">
        <v>42590</v>
      </c>
      <c r="L22" s="7">
        <f t="shared" si="5"/>
        <v>12760</v>
      </c>
      <c r="M22" s="7">
        <f t="shared" si="6"/>
        <v>10573</v>
      </c>
      <c r="N22" s="7">
        <f t="shared" si="7"/>
        <v>2187</v>
      </c>
      <c r="O22" s="23">
        <f t="shared" si="8"/>
        <v>8748</v>
      </c>
    </row>
    <row r="23" spans="1:15" ht="15">
      <c r="A23" s="9">
        <v>10300</v>
      </c>
      <c r="B23" s="7">
        <f>ROUND(A23*$V$8%,0)</f>
        <v>3086</v>
      </c>
      <c r="C23" s="7">
        <f>ROUND(A23*$W$8%,0)</f>
        <v>2557</v>
      </c>
      <c r="D23" s="7">
        <f>B23-C23</f>
        <v>529</v>
      </c>
      <c r="E23" s="7">
        <f t="shared" si="0"/>
        <v>2116</v>
      </c>
      <c r="F23" s="11">
        <v>21820</v>
      </c>
      <c r="G23" s="7">
        <f t="shared" si="1"/>
        <v>6537</v>
      </c>
      <c r="H23" s="7">
        <f t="shared" si="2"/>
        <v>5417</v>
      </c>
      <c r="I23" s="7">
        <f t="shared" si="3"/>
        <v>1120</v>
      </c>
      <c r="J23" s="7">
        <f t="shared" si="4"/>
        <v>4480</v>
      </c>
      <c r="K23" s="11">
        <v>43630</v>
      </c>
      <c r="L23" s="7">
        <f t="shared" si="5"/>
        <v>13072</v>
      </c>
      <c r="M23" s="7">
        <f t="shared" si="6"/>
        <v>10831</v>
      </c>
      <c r="N23" s="7">
        <f t="shared" si="7"/>
        <v>2241</v>
      </c>
      <c r="O23" s="23">
        <f t="shared" si="8"/>
        <v>8964</v>
      </c>
    </row>
    <row r="24" spans="1:15" ht="15">
      <c r="A24" s="9">
        <v>10600</v>
      </c>
      <c r="B24" s="7">
        <f>ROUND(A24*$V$8%,0)</f>
        <v>3176</v>
      </c>
      <c r="C24" s="7">
        <f>ROUND(A24*$W$8%,0)</f>
        <v>2631</v>
      </c>
      <c r="D24" s="7">
        <f>B24-C24</f>
        <v>545</v>
      </c>
      <c r="E24" s="7">
        <f t="shared" si="0"/>
        <v>2180</v>
      </c>
      <c r="F24" s="11">
        <v>22430</v>
      </c>
      <c r="G24" s="7">
        <f t="shared" si="1"/>
        <v>6720</v>
      </c>
      <c r="H24" s="7">
        <f t="shared" si="2"/>
        <v>5568</v>
      </c>
      <c r="I24" s="7">
        <f t="shared" si="3"/>
        <v>1152</v>
      </c>
      <c r="J24" s="7">
        <f t="shared" si="4"/>
        <v>4608</v>
      </c>
      <c r="K24" s="11">
        <v>44740</v>
      </c>
      <c r="L24" s="7">
        <f t="shared" si="5"/>
        <v>13404</v>
      </c>
      <c r="M24" s="7">
        <f t="shared" si="6"/>
        <v>11106</v>
      </c>
      <c r="N24" s="7">
        <f t="shared" si="7"/>
        <v>2298</v>
      </c>
      <c r="O24" s="23">
        <f t="shared" si="8"/>
        <v>9192</v>
      </c>
    </row>
    <row r="25" spans="1:15" ht="15">
      <c r="A25" s="9">
        <v>10900</v>
      </c>
      <c r="B25" s="7">
        <f>ROUND(A25*$V$8%,0)</f>
        <v>3266</v>
      </c>
      <c r="C25" s="7">
        <f>ROUND(A25*$W$8%,0)</f>
        <v>2706</v>
      </c>
      <c r="D25" s="7">
        <f>B25-C25</f>
        <v>560</v>
      </c>
      <c r="E25" s="7">
        <f t="shared" si="0"/>
        <v>2240</v>
      </c>
      <c r="F25" s="11">
        <v>23040</v>
      </c>
      <c r="G25" s="7">
        <f t="shared" si="1"/>
        <v>6903</v>
      </c>
      <c r="H25" s="7">
        <f t="shared" si="2"/>
        <v>5719</v>
      </c>
      <c r="I25" s="7">
        <f t="shared" si="3"/>
        <v>1184</v>
      </c>
      <c r="J25" s="7">
        <f t="shared" si="4"/>
        <v>4736</v>
      </c>
      <c r="K25" s="11">
        <v>45850</v>
      </c>
      <c r="L25" s="7">
        <f t="shared" si="5"/>
        <v>13737</v>
      </c>
      <c r="M25" s="7">
        <f t="shared" si="6"/>
        <v>11382</v>
      </c>
      <c r="N25" s="7">
        <f t="shared" si="7"/>
        <v>2355</v>
      </c>
      <c r="O25" s="23">
        <f t="shared" si="8"/>
        <v>9420</v>
      </c>
    </row>
    <row r="26" spans="1:15" ht="15">
      <c r="A26" s="9">
        <v>11200</v>
      </c>
      <c r="B26" s="7">
        <f>ROUND(A26*$V$8%,0)</f>
        <v>3356</v>
      </c>
      <c r="C26" s="7">
        <f>ROUND(A26*$W$8%,0)</f>
        <v>2780</v>
      </c>
      <c r="D26" s="7">
        <f>B26-C26</f>
        <v>576</v>
      </c>
      <c r="E26" s="7">
        <f t="shared" si="0"/>
        <v>2304</v>
      </c>
      <c r="F26" s="11">
        <v>23650</v>
      </c>
      <c r="G26" s="7">
        <f t="shared" si="1"/>
        <v>7086</v>
      </c>
      <c r="H26" s="7">
        <f t="shared" si="2"/>
        <v>5871</v>
      </c>
      <c r="I26" s="7">
        <f t="shared" si="3"/>
        <v>1215</v>
      </c>
      <c r="J26" s="7">
        <f t="shared" si="4"/>
        <v>4860</v>
      </c>
      <c r="K26" s="11">
        <v>46960</v>
      </c>
      <c r="L26" s="7">
        <f t="shared" si="5"/>
        <v>14069</v>
      </c>
      <c r="M26" s="7">
        <f t="shared" si="6"/>
        <v>11657</v>
      </c>
      <c r="N26" s="7">
        <f t="shared" si="7"/>
        <v>2412</v>
      </c>
      <c r="O26" s="23">
        <f t="shared" si="8"/>
        <v>9648</v>
      </c>
    </row>
    <row r="27" spans="1:15" ht="15">
      <c r="A27" s="9">
        <v>11530</v>
      </c>
      <c r="B27" s="7">
        <f>ROUND(A27*$V$8%,0)</f>
        <v>3454</v>
      </c>
      <c r="C27" s="7">
        <f>ROUND(A27*$W$8%,0)</f>
        <v>2862</v>
      </c>
      <c r="D27" s="7">
        <f>B27-C27</f>
        <v>592</v>
      </c>
      <c r="E27" s="7">
        <f t="shared" si="0"/>
        <v>2368</v>
      </c>
      <c r="F27" s="11">
        <v>24300</v>
      </c>
      <c r="G27" s="7">
        <f t="shared" si="1"/>
        <v>7280</v>
      </c>
      <c r="H27" s="7">
        <f t="shared" si="2"/>
        <v>6032</v>
      </c>
      <c r="I27" s="7">
        <f t="shared" si="3"/>
        <v>1248</v>
      </c>
      <c r="J27" s="7">
        <f t="shared" si="4"/>
        <v>4992</v>
      </c>
      <c r="K27" s="11">
        <v>48160</v>
      </c>
      <c r="L27" s="7">
        <f t="shared" si="5"/>
        <v>14429</v>
      </c>
      <c r="M27" s="7">
        <f t="shared" si="6"/>
        <v>11955</v>
      </c>
      <c r="N27" s="7">
        <f t="shared" si="7"/>
        <v>2474</v>
      </c>
      <c r="O27" s="23">
        <f t="shared" si="8"/>
        <v>9896</v>
      </c>
    </row>
    <row r="28" spans="1:15" ht="15">
      <c r="A28" s="9">
        <v>11860</v>
      </c>
      <c r="B28" s="7">
        <f>ROUND(A28*$V$8%,0)</f>
        <v>3553</v>
      </c>
      <c r="C28" s="7">
        <f>ROUND(A28*$W$8%,0)</f>
        <v>2944</v>
      </c>
      <c r="D28" s="7">
        <f>B28-C28</f>
        <v>609</v>
      </c>
      <c r="E28" s="7">
        <f t="shared" si="0"/>
        <v>2436</v>
      </c>
      <c r="F28" s="11">
        <v>24950</v>
      </c>
      <c r="G28" s="7">
        <f t="shared" si="1"/>
        <v>7475</v>
      </c>
      <c r="H28" s="7">
        <f t="shared" si="2"/>
        <v>6194</v>
      </c>
      <c r="I28" s="7">
        <f t="shared" si="3"/>
        <v>1281</v>
      </c>
      <c r="J28" s="7">
        <f t="shared" si="4"/>
        <v>5124</v>
      </c>
      <c r="K28" s="11">
        <v>49360</v>
      </c>
      <c r="L28" s="7">
        <f t="shared" si="5"/>
        <v>14788</v>
      </c>
      <c r="M28" s="7">
        <f t="shared" si="6"/>
        <v>12253</v>
      </c>
      <c r="N28" s="7">
        <f t="shared" si="7"/>
        <v>2535</v>
      </c>
      <c r="O28" s="23">
        <f t="shared" si="8"/>
        <v>10140</v>
      </c>
    </row>
    <row r="29" spans="1:15" ht="15">
      <c r="A29" s="9">
        <v>12190</v>
      </c>
      <c r="B29" s="7">
        <f>ROUND(A29*$V$8%,0)</f>
        <v>3652</v>
      </c>
      <c r="C29" s="7">
        <f>ROUND(A29*$W$8%,0)</f>
        <v>3026</v>
      </c>
      <c r="D29" s="7">
        <f>B29-C29</f>
        <v>626</v>
      </c>
      <c r="E29" s="7">
        <f t="shared" si="0"/>
        <v>2504</v>
      </c>
      <c r="F29" s="11">
        <v>25600</v>
      </c>
      <c r="G29" s="7">
        <f t="shared" si="1"/>
        <v>7670</v>
      </c>
      <c r="H29" s="7">
        <f t="shared" si="2"/>
        <v>6355</v>
      </c>
      <c r="I29" s="7">
        <f t="shared" si="3"/>
        <v>1315</v>
      </c>
      <c r="J29" s="7">
        <f t="shared" si="4"/>
        <v>5260</v>
      </c>
      <c r="K29" s="11">
        <v>50560</v>
      </c>
      <c r="L29" s="7">
        <f t="shared" si="5"/>
        <v>15148</v>
      </c>
      <c r="M29" s="7">
        <f t="shared" si="6"/>
        <v>12551</v>
      </c>
      <c r="N29" s="7">
        <f t="shared" si="7"/>
        <v>2597</v>
      </c>
      <c r="O29" s="23">
        <f t="shared" si="8"/>
        <v>10388</v>
      </c>
    </row>
    <row r="30" spans="1:15" ht="15">
      <c r="A30" s="9">
        <v>12550</v>
      </c>
      <c r="B30" s="7">
        <f>ROUND(A30*$V$8%,0)</f>
        <v>3760</v>
      </c>
      <c r="C30" s="7">
        <f>ROUND(A30*$W$8%,0)</f>
        <v>3115</v>
      </c>
      <c r="D30" s="7">
        <f>B30-C30</f>
        <v>645</v>
      </c>
      <c r="E30" s="7">
        <f t="shared" si="0"/>
        <v>2580</v>
      </c>
      <c r="F30" s="11">
        <v>26300</v>
      </c>
      <c r="G30" s="7">
        <f t="shared" si="1"/>
        <v>7879</v>
      </c>
      <c r="H30" s="7">
        <f t="shared" si="2"/>
        <v>6529</v>
      </c>
      <c r="I30" s="7">
        <f t="shared" si="3"/>
        <v>1350</v>
      </c>
      <c r="J30" s="7">
        <f t="shared" si="4"/>
        <v>5400</v>
      </c>
      <c r="K30" s="11">
        <v>51760</v>
      </c>
      <c r="L30" s="7">
        <f t="shared" si="5"/>
        <v>15507</v>
      </c>
      <c r="M30" s="7">
        <f t="shared" si="6"/>
        <v>12849</v>
      </c>
      <c r="N30" s="7">
        <f t="shared" si="7"/>
        <v>2658</v>
      </c>
      <c r="O30" s="23">
        <f t="shared" si="8"/>
        <v>10632</v>
      </c>
    </row>
    <row r="31" spans="1:15" ht="15">
      <c r="A31" s="9">
        <v>12910</v>
      </c>
      <c r="B31" s="7">
        <f>ROUND(A31*$V$8%,0)</f>
        <v>3868</v>
      </c>
      <c r="C31" s="7">
        <f>ROUND(A31*$W$8%,0)</f>
        <v>3205</v>
      </c>
      <c r="D31" s="7">
        <f>B31-C31</f>
        <v>663</v>
      </c>
      <c r="E31" s="7">
        <f t="shared" si="0"/>
        <v>2652</v>
      </c>
      <c r="F31" s="11">
        <v>27000</v>
      </c>
      <c r="G31" s="7">
        <f t="shared" si="1"/>
        <v>8089</v>
      </c>
      <c r="H31" s="7">
        <f t="shared" si="2"/>
        <v>6702</v>
      </c>
      <c r="I31" s="7">
        <f t="shared" si="3"/>
        <v>1387</v>
      </c>
      <c r="J31" s="7">
        <f t="shared" si="4"/>
        <v>5548</v>
      </c>
      <c r="K31" s="11">
        <v>53060</v>
      </c>
      <c r="L31" s="7">
        <f t="shared" si="5"/>
        <v>15897</v>
      </c>
      <c r="M31" s="7">
        <f t="shared" si="6"/>
        <v>13172</v>
      </c>
      <c r="N31" s="7">
        <f t="shared" si="7"/>
        <v>2725</v>
      </c>
      <c r="O31" s="23">
        <f t="shared" si="8"/>
        <v>10900</v>
      </c>
    </row>
    <row r="32" spans="1:15" ht="15">
      <c r="A32" s="9">
        <v>13270</v>
      </c>
      <c r="B32" s="7">
        <f>ROUND(A32*$V$8%,0)</f>
        <v>3976</v>
      </c>
      <c r="C32" s="7">
        <f>ROUND(A32*$W$8%,0)</f>
        <v>3294</v>
      </c>
      <c r="D32" s="7">
        <f>B32-C32</f>
        <v>682</v>
      </c>
      <c r="E32" s="7">
        <f t="shared" si="0"/>
        <v>2728</v>
      </c>
      <c r="F32" s="11">
        <v>27700</v>
      </c>
      <c r="G32" s="7">
        <f t="shared" si="1"/>
        <v>8299</v>
      </c>
      <c r="H32" s="7">
        <f t="shared" si="2"/>
        <v>6876</v>
      </c>
      <c r="I32" s="7">
        <f t="shared" si="3"/>
        <v>1423</v>
      </c>
      <c r="J32" s="7">
        <f t="shared" si="4"/>
        <v>5692</v>
      </c>
      <c r="K32" s="11">
        <v>54360</v>
      </c>
      <c r="L32" s="7">
        <f t="shared" si="5"/>
        <v>16286</v>
      </c>
      <c r="M32" s="7">
        <f t="shared" si="6"/>
        <v>13494</v>
      </c>
      <c r="N32" s="7">
        <f t="shared" si="7"/>
        <v>2792</v>
      </c>
      <c r="O32" s="23">
        <f t="shared" si="8"/>
        <v>11168</v>
      </c>
    </row>
    <row r="33" spans="1:15" ht="15">
      <c r="A33" s="9">
        <v>13660</v>
      </c>
      <c r="B33" s="7">
        <f>ROUND(A33*$V$8%,0)</f>
        <v>4093</v>
      </c>
      <c r="C33" s="7">
        <f>ROUND(A33*$W$8%,0)</f>
        <v>3391</v>
      </c>
      <c r="D33" s="7">
        <f>B33-C33</f>
        <v>702</v>
      </c>
      <c r="E33" s="7">
        <f t="shared" si="0"/>
        <v>2808</v>
      </c>
      <c r="F33" s="11">
        <v>28450</v>
      </c>
      <c r="G33" s="7">
        <f t="shared" si="1"/>
        <v>8524</v>
      </c>
      <c r="H33" s="7">
        <f t="shared" si="2"/>
        <v>7062</v>
      </c>
      <c r="I33" s="7">
        <f t="shared" si="3"/>
        <v>1462</v>
      </c>
      <c r="J33" s="7">
        <f t="shared" si="4"/>
        <v>5848</v>
      </c>
      <c r="K33" s="11">
        <v>55660</v>
      </c>
      <c r="L33" s="7">
        <f t="shared" si="5"/>
        <v>16676</v>
      </c>
      <c r="M33" s="7">
        <f t="shared" si="6"/>
        <v>13817</v>
      </c>
      <c r="N33" s="7">
        <f t="shared" si="7"/>
        <v>2859</v>
      </c>
      <c r="O33" s="23">
        <f t="shared" si="8"/>
        <v>11436</v>
      </c>
    </row>
    <row r="34" spans="1:15" ht="15">
      <c r="A34" s="9">
        <v>14050</v>
      </c>
      <c r="B34" s="7">
        <f>ROUND(A34*$V$8%,0)</f>
        <v>4209</v>
      </c>
      <c r="C34" s="7">
        <f>ROUND(A34*$W$8%,0)</f>
        <v>3488</v>
      </c>
      <c r="D34" s="7">
        <f>B34-C34</f>
        <v>721</v>
      </c>
      <c r="E34" s="7">
        <f t="shared" si="0"/>
        <v>2884</v>
      </c>
      <c r="F34" s="11">
        <v>29200</v>
      </c>
      <c r="G34" s="7">
        <f t="shared" si="1"/>
        <v>8748</v>
      </c>
      <c r="H34" s="7">
        <f t="shared" si="2"/>
        <v>7249</v>
      </c>
      <c r="I34" s="7">
        <f t="shared" si="3"/>
        <v>1499</v>
      </c>
      <c r="J34" s="7">
        <f t="shared" si="4"/>
        <v>5996</v>
      </c>
      <c r="K34" s="61" t="s">
        <v>17</v>
      </c>
      <c r="L34" s="62"/>
      <c r="M34" s="62"/>
      <c r="N34" s="62"/>
      <c r="O34" s="63"/>
    </row>
    <row r="35" spans="1:15" ht="48.75" customHeight="1">
      <c r="A35" s="64" t="s">
        <v>16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</row>
    <row r="36" spans="1:15" ht="12" customHeight="1">
      <c r="A36" s="55" t="s">
        <v>20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  <row r="37" spans="1:15" ht="12" customHeight="1" thickBot="1">
      <c r="A37" s="58" t="s">
        <v>27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</row>
    <row r="38" spans="1:15" ht="15.75" thickTop="1">
      <c r="A38" s="35" t="s">
        <v>28</v>
      </c>
      <c r="B38" s="36"/>
      <c r="C38" s="36"/>
      <c r="D38" s="36"/>
      <c r="E38" s="37"/>
      <c r="F38" s="36" t="s">
        <v>46</v>
      </c>
      <c r="G38" s="36"/>
      <c r="H38" s="36"/>
      <c r="I38" s="36"/>
      <c r="J38" s="53" t="s">
        <v>47</v>
      </c>
      <c r="K38" s="29"/>
      <c r="L38" s="29"/>
      <c r="M38" s="29"/>
      <c r="N38" s="29"/>
      <c r="O38" s="30"/>
    </row>
    <row r="39" spans="1:15" ht="15">
      <c r="A39" s="38" t="s">
        <v>29</v>
      </c>
      <c r="B39" s="39" t="s">
        <v>35</v>
      </c>
      <c r="C39" s="39"/>
      <c r="D39" s="39" t="s">
        <v>37</v>
      </c>
      <c r="E39" s="40"/>
      <c r="F39" s="48" t="s">
        <v>38</v>
      </c>
      <c r="G39" s="39" t="s">
        <v>35</v>
      </c>
      <c r="H39" s="39"/>
      <c r="I39" s="49" t="s">
        <v>37</v>
      </c>
      <c r="J39" s="31"/>
      <c r="K39" s="31"/>
      <c r="L39" s="31"/>
      <c r="M39" s="31"/>
      <c r="N39" s="31"/>
      <c r="O39" s="32"/>
    </row>
    <row r="40" spans="1:15" ht="15">
      <c r="A40" s="41">
        <v>1</v>
      </c>
      <c r="B40" s="42" t="s">
        <v>30</v>
      </c>
      <c r="C40" s="42"/>
      <c r="D40" s="39">
        <v>250</v>
      </c>
      <c r="E40" s="40"/>
      <c r="F40" s="50">
        <v>1</v>
      </c>
      <c r="G40" s="39" t="s">
        <v>39</v>
      </c>
      <c r="H40" s="39"/>
      <c r="I40" s="48" t="s">
        <v>45</v>
      </c>
      <c r="J40" s="31"/>
      <c r="K40" s="31"/>
      <c r="L40" s="31"/>
      <c r="M40" s="31"/>
      <c r="N40" s="31"/>
      <c r="O40" s="32"/>
    </row>
    <row r="41" spans="1:15" ht="15">
      <c r="A41" s="41">
        <v>2</v>
      </c>
      <c r="B41" s="42" t="s">
        <v>31</v>
      </c>
      <c r="C41" s="42"/>
      <c r="D41" s="39">
        <v>350</v>
      </c>
      <c r="E41" s="40"/>
      <c r="F41" s="50">
        <v>2</v>
      </c>
      <c r="G41" s="48" t="s">
        <v>40</v>
      </c>
      <c r="H41" s="48"/>
      <c r="I41" s="48">
        <v>60</v>
      </c>
      <c r="J41" s="31"/>
      <c r="K41" s="31"/>
      <c r="L41" s="31"/>
      <c r="M41" s="31"/>
      <c r="N41" s="31"/>
      <c r="O41" s="32"/>
    </row>
    <row r="42" spans="1:15" ht="15">
      <c r="A42" s="41">
        <v>3</v>
      </c>
      <c r="B42" s="42" t="s">
        <v>36</v>
      </c>
      <c r="C42" s="42"/>
      <c r="D42" s="39">
        <v>450</v>
      </c>
      <c r="E42" s="40"/>
      <c r="F42" s="50">
        <v>3</v>
      </c>
      <c r="G42" s="48" t="s">
        <v>41</v>
      </c>
      <c r="H42" s="48"/>
      <c r="I42" s="48">
        <v>80</v>
      </c>
      <c r="J42" s="31"/>
      <c r="K42" s="31"/>
      <c r="L42" s="31"/>
      <c r="M42" s="31"/>
      <c r="N42" s="31"/>
      <c r="O42" s="32"/>
    </row>
    <row r="43" spans="1:15" ht="15">
      <c r="A43" s="41">
        <v>4</v>
      </c>
      <c r="B43" s="43" t="s">
        <v>32</v>
      </c>
      <c r="C43" s="43"/>
      <c r="D43" s="39">
        <v>600</v>
      </c>
      <c r="E43" s="40"/>
      <c r="F43" s="50">
        <v>4</v>
      </c>
      <c r="G43" s="48" t="s">
        <v>42</v>
      </c>
      <c r="H43" s="48"/>
      <c r="I43" s="48">
        <v>100</v>
      </c>
      <c r="J43" s="31"/>
      <c r="K43" s="31"/>
      <c r="L43" s="31"/>
      <c r="M43" s="31"/>
      <c r="N43" s="31"/>
      <c r="O43" s="32"/>
    </row>
    <row r="44" spans="1:15" ht="15">
      <c r="A44" s="41">
        <v>5</v>
      </c>
      <c r="B44" s="43" t="s">
        <v>33</v>
      </c>
      <c r="C44" s="43"/>
      <c r="D44" s="39">
        <v>750</v>
      </c>
      <c r="E44" s="40"/>
      <c r="F44" s="50">
        <v>5</v>
      </c>
      <c r="G44" s="48" t="s">
        <v>43</v>
      </c>
      <c r="H44" s="48"/>
      <c r="I44" s="48">
        <v>150</v>
      </c>
      <c r="J44" s="31"/>
      <c r="K44" s="31"/>
      <c r="L44" s="31"/>
      <c r="M44" s="31"/>
      <c r="N44" s="31"/>
      <c r="O44" s="32"/>
    </row>
    <row r="45" spans="1:15" ht="15.75" thickBot="1">
      <c r="A45" s="44">
        <v>6</v>
      </c>
      <c r="B45" s="45" t="s">
        <v>34</v>
      </c>
      <c r="C45" s="45"/>
      <c r="D45" s="46">
        <v>1000</v>
      </c>
      <c r="E45" s="47"/>
      <c r="F45" s="51">
        <v>6</v>
      </c>
      <c r="G45" s="52" t="s">
        <v>44</v>
      </c>
      <c r="H45" s="52"/>
      <c r="I45" s="52">
        <v>200</v>
      </c>
      <c r="J45" s="33"/>
      <c r="K45" s="33"/>
      <c r="L45" s="33"/>
      <c r="M45" s="33"/>
      <c r="N45" s="33"/>
      <c r="O45" s="34"/>
    </row>
    <row r="46" ht="15.75" thickTop="1"/>
    <row r="93" ht="15" hidden="1"/>
    <row r="94" spans="1:2" ht="15" hidden="1">
      <c r="A94">
        <v>3</v>
      </c>
      <c r="B94">
        <f>IF(ISERROR(VLOOKUP(A94,A95:B174,2,0)),"",VLOOKUP(A94,A95:B174,2,0))</f>
        <v>7100</v>
      </c>
    </row>
    <row r="95" spans="1:2" ht="15" hidden="1">
      <c r="A95">
        <f>ROWS($A$1:A1)</f>
        <v>1</v>
      </c>
      <c r="B95" s="8">
        <v>6700</v>
      </c>
    </row>
    <row r="96" spans="1:2" ht="15" hidden="1">
      <c r="A96">
        <f>ROWS($A$1:A2)</f>
        <v>2</v>
      </c>
      <c r="B96" s="9">
        <v>6900</v>
      </c>
    </row>
    <row r="97" spans="1:2" ht="15" hidden="1">
      <c r="A97">
        <f>ROWS($A$1:A3)</f>
        <v>3</v>
      </c>
      <c r="B97" s="9">
        <v>7100</v>
      </c>
    </row>
    <row r="98" spans="1:2" ht="15" hidden="1">
      <c r="A98">
        <f>ROWS($A$1:A6)</f>
        <v>6</v>
      </c>
      <c r="B98" s="9">
        <v>7300</v>
      </c>
    </row>
    <row r="99" spans="1:2" ht="15" hidden="1">
      <c r="A99">
        <f>ROWS($A$1:A7)</f>
        <v>7</v>
      </c>
      <c r="B99" s="9">
        <v>7520</v>
      </c>
    </row>
    <row r="100" spans="1:2" ht="15" hidden="1">
      <c r="A100">
        <f>ROWS($A$1:A8)</f>
        <v>8</v>
      </c>
      <c r="B100" s="9">
        <v>7740</v>
      </c>
    </row>
    <row r="101" spans="1:2" ht="15" hidden="1">
      <c r="A101">
        <f>ROWS($A$1:A9)</f>
        <v>9</v>
      </c>
      <c r="B101" s="9">
        <v>7960</v>
      </c>
    </row>
    <row r="102" spans="1:2" ht="15" hidden="1">
      <c r="A102">
        <f>ROWS($A$1:A10)</f>
        <v>10</v>
      </c>
      <c r="B102" s="9">
        <v>8200</v>
      </c>
    </row>
    <row r="103" spans="1:2" ht="15" hidden="1">
      <c r="A103">
        <f>ROWS($A$1:A11)</f>
        <v>11</v>
      </c>
      <c r="B103" s="9">
        <v>8440</v>
      </c>
    </row>
    <row r="104" spans="1:2" ht="15" hidden="1">
      <c r="A104">
        <f>ROWS($A$1:A12)</f>
        <v>12</v>
      </c>
      <c r="B104" s="9">
        <v>8680</v>
      </c>
    </row>
    <row r="105" spans="1:2" ht="15" hidden="1">
      <c r="A105">
        <f>ROWS($A$1:A13)</f>
        <v>13</v>
      </c>
      <c r="B105" s="9">
        <v>8940</v>
      </c>
    </row>
    <row r="106" spans="1:2" ht="15" hidden="1">
      <c r="A106">
        <f>ROWS($A$1:A14)</f>
        <v>14</v>
      </c>
      <c r="B106" s="9">
        <v>9200</v>
      </c>
    </row>
    <row r="107" spans="1:2" ht="15" hidden="1">
      <c r="A107">
        <f>ROWS($A$1:A15)</f>
        <v>15</v>
      </c>
      <c r="B107" s="9">
        <v>9460</v>
      </c>
    </row>
    <row r="108" spans="1:2" ht="15" hidden="1">
      <c r="A108">
        <f>ROWS($A$1:A16)</f>
        <v>16</v>
      </c>
      <c r="B108" s="9">
        <v>9740</v>
      </c>
    </row>
    <row r="109" spans="1:2" ht="15" hidden="1">
      <c r="A109">
        <f>ROWS($A$1:A17)</f>
        <v>17</v>
      </c>
      <c r="B109" s="9">
        <v>10020</v>
      </c>
    </row>
    <row r="110" spans="1:2" ht="15" hidden="1">
      <c r="A110">
        <f>ROWS($A$1:A18)</f>
        <v>18</v>
      </c>
      <c r="B110" s="9">
        <v>10300</v>
      </c>
    </row>
    <row r="111" spans="1:2" ht="15" hidden="1">
      <c r="A111">
        <f>ROWS($A$1:A19)</f>
        <v>19</v>
      </c>
      <c r="B111" s="9">
        <v>10600</v>
      </c>
    </row>
    <row r="112" spans="1:2" ht="15" hidden="1">
      <c r="A112">
        <f>ROWS($A$1:A20)</f>
        <v>20</v>
      </c>
      <c r="B112" s="9">
        <v>10900</v>
      </c>
    </row>
    <row r="113" spans="1:2" ht="15" hidden="1">
      <c r="A113">
        <f>ROWS($A$1:A21)</f>
        <v>21</v>
      </c>
      <c r="B113" s="9">
        <v>11200</v>
      </c>
    </row>
    <row r="114" spans="1:2" ht="15" hidden="1">
      <c r="A114">
        <f>ROWS($A$1:A22)</f>
        <v>22</v>
      </c>
      <c r="B114" s="9">
        <v>11530</v>
      </c>
    </row>
    <row r="115" spans="1:2" ht="15" hidden="1">
      <c r="A115">
        <f>ROWS($A$1:A23)</f>
        <v>23</v>
      </c>
      <c r="B115" s="9">
        <v>11860</v>
      </c>
    </row>
    <row r="116" spans="1:2" ht="15" hidden="1">
      <c r="A116">
        <f>ROWS($A$1:A24)</f>
        <v>24</v>
      </c>
      <c r="B116" s="9">
        <v>12190</v>
      </c>
    </row>
    <row r="117" spans="1:2" ht="15" hidden="1">
      <c r="A117">
        <f>ROWS($A$1:A25)</f>
        <v>25</v>
      </c>
      <c r="B117" s="9">
        <v>12550</v>
      </c>
    </row>
    <row r="118" spans="1:2" ht="15" hidden="1">
      <c r="A118">
        <f>ROWS($A$1:A26)</f>
        <v>26</v>
      </c>
      <c r="B118" s="9">
        <v>12910</v>
      </c>
    </row>
    <row r="119" spans="1:2" ht="15" hidden="1">
      <c r="A119">
        <f>ROWS($A$1:A27)</f>
        <v>27</v>
      </c>
      <c r="B119" s="9">
        <v>13270</v>
      </c>
    </row>
    <row r="120" spans="1:2" ht="15" hidden="1">
      <c r="A120">
        <f>ROWS($A$1:A28)</f>
        <v>28</v>
      </c>
      <c r="B120" s="9">
        <v>13660</v>
      </c>
    </row>
    <row r="121" spans="1:2" ht="15.75" hidden="1" thickBot="1">
      <c r="A121">
        <f>ROWS($A$1:A29)</f>
        <v>29</v>
      </c>
      <c r="B121" s="10">
        <v>14050</v>
      </c>
    </row>
    <row r="122" spans="1:2" ht="15" hidden="1">
      <c r="A122">
        <f>ROWS($A$1:A30)</f>
        <v>30</v>
      </c>
      <c r="B122" s="11">
        <v>14440</v>
      </c>
    </row>
    <row r="123" spans="1:2" ht="15" hidden="1">
      <c r="A123">
        <f>ROWS($A$1:A31)</f>
        <v>31</v>
      </c>
      <c r="B123" s="11">
        <v>14860</v>
      </c>
    </row>
    <row r="124" spans="1:2" ht="15" hidden="1">
      <c r="A124">
        <f>ROWS($A$1:A32)</f>
        <v>32</v>
      </c>
      <c r="B124" s="11">
        <v>15280</v>
      </c>
    </row>
    <row r="125" spans="1:2" ht="15" hidden="1">
      <c r="A125">
        <f>ROWS($A$1:A33)</f>
        <v>33</v>
      </c>
      <c r="B125" s="11">
        <v>15700</v>
      </c>
    </row>
    <row r="126" spans="1:2" ht="15" hidden="1">
      <c r="A126">
        <f>ROWS($A$1:A34)</f>
        <v>34</v>
      </c>
      <c r="B126" s="11">
        <v>16150</v>
      </c>
    </row>
    <row r="127" spans="1:2" ht="15" hidden="1">
      <c r="A127">
        <f>ROWS($A$1:A35)</f>
        <v>35</v>
      </c>
      <c r="B127" s="11">
        <v>16600</v>
      </c>
    </row>
    <row r="128" spans="1:2" ht="15" hidden="1">
      <c r="A128">
        <f>ROWS($A$1:A36)</f>
        <v>36</v>
      </c>
      <c r="B128" s="11">
        <v>17050</v>
      </c>
    </row>
    <row r="129" spans="1:2" ht="15" hidden="1">
      <c r="A129">
        <f>ROWS($A$1:A36)</f>
        <v>36</v>
      </c>
      <c r="B129" s="11">
        <v>17540</v>
      </c>
    </row>
    <row r="130" spans="1:2" ht="15" hidden="1">
      <c r="A130">
        <f>ROWS($A$1:A36)</f>
        <v>36</v>
      </c>
      <c r="B130" s="11">
        <v>18030</v>
      </c>
    </row>
    <row r="131" spans="1:2" ht="15" hidden="1">
      <c r="A131">
        <f>ROWS($A$1:A36)</f>
        <v>36</v>
      </c>
      <c r="B131" s="11">
        <v>18520</v>
      </c>
    </row>
    <row r="132" spans="1:2" ht="15" hidden="1">
      <c r="A132">
        <f>ROWS($A$1:A36)</f>
        <v>36</v>
      </c>
      <c r="B132" s="11">
        <v>19050</v>
      </c>
    </row>
    <row r="133" spans="1:2" ht="15" hidden="1">
      <c r="A133">
        <f>ROWS($A$1:A36)</f>
        <v>36</v>
      </c>
      <c r="B133" s="11">
        <v>19580</v>
      </c>
    </row>
    <row r="134" spans="1:2" ht="15" hidden="1">
      <c r="A134">
        <f>ROWS($A$1:A36)</f>
        <v>36</v>
      </c>
      <c r="B134" s="11">
        <v>20110</v>
      </c>
    </row>
    <row r="135" spans="1:2" ht="15" hidden="1">
      <c r="A135">
        <f>ROWS($A$1:A36)</f>
        <v>36</v>
      </c>
      <c r="B135" s="11">
        <v>20680</v>
      </c>
    </row>
    <row r="136" spans="1:2" ht="15" hidden="1">
      <c r="A136">
        <f>ROWS($A$1:A37)</f>
        <v>37</v>
      </c>
      <c r="B136" s="11">
        <v>21250</v>
      </c>
    </row>
    <row r="137" spans="1:2" ht="15" hidden="1">
      <c r="A137">
        <f>ROWS($A$1:A38)</f>
        <v>38</v>
      </c>
      <c r="B137" s="11">
        <v>21820</v>
      </c>
    </row>
    <row r="138" spans="1:2" ht="15" hidden="1">
      <c r="A138">
        <f>ROWS($A$1:A39)</f>
        <v>39</v>
      </c>
      <c r="B138" s="11">
        <v>22430</v>
      </c>
    </row>
    <row r="139" spans="1:2" ht="15" hidden="1">
      <c r="A139">
        <f>ROWS($A$1:A40)</f>
        <v>40</v>
      </c>
      <c r="B139" s="11">
        <v>23040</v>
      </c>
    </row>
    <row r="140" spans="1:2" ht="15" hidden="1">
      <c r="A140">
        <f>ROWS($A$1:A41)</f>
        <v>41</v>
      </c>
      <c r="B140" s="11">
        <v>23650</v>
      </c>
    </row>
    <row r="141" spans="1:2" ht="15" hidden="1">
      <c r="A141">
        <f>ROWS($A$1:A42)</f>
        <v>42</v>
      </c>
      <c r="B141" s="11">
        <v>24300</v>
      </c>
    </row>
    <row r="142" spans="1:2" ht="15" hidden="1">
      <c r="A142">
        <f>ROWS($A$1:A43)</f>
        <v>43</v>
      </c>
      <c r="B142" s="11">
        <v>24950</v>
      </c>
    </row>
    <row r="143" spans="1:2" ht="15" hidden="1">
      <c r="A143">
        <f>ROWS($A$1:A44)</f>
        <v>44</v>
      </c>
      <c r="B143" s="11">
        <v>25600</v>
      </c>
    </row>
    <row r="144" spans="1:2" ht="15" hidden="1">
      <c r="A144">
        <f>ROWS($A$1:A45)</f>
        <v>45</v>
      </c>
      <c r="B144" s="11">
        <v>26300</v>
      </c>
    </row>
    <row r="145" spans="1:2" ht="15" hidden="1">
      <c r="A145">
        <f>ROWS($A$1:A46)</f>
        <v>46</v>
      </c>
      <c r="B145" s="11">
        <v>27000</v>
      </c>
    </row>
    <row r="146" spans="1:2" ht="15" hidden="1">
      <c r="A146">
        <f>ROWS($A$1:A47)</f>
        <v>47</v>
      </c>
      <c r="B146" s="11">
        <v>27700</v>
      </c>
    </row>
    <row r="147" spans="1:2" ht="15" hidden="1">
      <c r="A147">
        <f>ROWS($A$1:A48)</f>
        <v>48</v>
      </c>
      <c r="B147" s="11">
        <v>28450</v>
      </c>
    </row>
    <row r="148" spans="1:2" ht="15.75" hidden="1" thickBot="1">
      <c r="A148">
        <f>ROWS($A$1:A49)</f>
        <v>49</v>
      </c>
      <c r="B148" s="12">
        <v>29200</v>
      </c>
    </row>
    <row r="149" spans="1:2" ht="15" hidden="1">
      <c r="A149">
        <f>ROWS($A$1:A50)</f>
        <v>50</v>
      </c>
      <c r="B149" s="11">
        <v>29950</v>
      </c>
    </row>
    <row r="150" spans="1:2" ht="15" hidden="1">
      <c r="A150">
        <f>ROWS($A$1:A51)</f>
        <v>51</v>
      </c>
      <c r="B150" s="11">
        <v>30750</v>
      </c>
    </row>
    <row r="151" spans="1:2" ht="15" hidden="1">
      <c r="A151">
        <f>ROWS($A$1:A52)</f>
        <v>52</v>
      </c>
      <c r="B151" s="11">
        <v>31550</v>
      </c>
    </row>
    <row r="152" spans="1:2" ht="15" hidden="1">
      <c r="A152">
        <f>ROWS($A$1:A53)</f>
        <v>53</v>
      </c>
      <c r="B152" s="11">
        <v>32350</v>
      </c>
    </row>
    <row r="153" spans="1:2" ht="15" hidden="1">
      <c r="A153">
        <f>ROWS($A$1:A54)</f>
        <v>54</v>
      </c>
      <c r="B153" s="11">
        <v>33200</v>
      </c>
    </row>
    <row r="154" spans="1:2" ht="15" hidden="1">
      <c r="A154">
        <f>ROWS($A$1:A55)</f>
        <v>55</v>
      </c>
      <c r="B154" s="11">
        <v>34050</v>
      </c>
    </row>
    <row r="155" spans="1:2" ht="15" hidden="1">
      <c r="A155">
        <f>ROWS($A$1:A56)</f>
        <v>56</v>
      </c>
      <c r="B155" s="11">
        <v>34900</v>
      </c>
    </row>
    <row r="156" spans="1:2" ht="15" hidden="1">
      <c r="A156">
        <f>ROWS($A$1:A57)</f>
        <v>57</v>
      </c>
      <c r="B156" s="11">
        <v>35800</v>
      </c>
    </row>
    <row r="157" spans="1:2" ht="15" hidden="1">
      <c r="A157">
        <f>ROWS($A$1:A58)</f>
        <v>58</v>
      </c>
      <c r="B157" s="11">
        <v>36700</v>
      </c>
    </row>
    <row r="158" spans="1:2" ht="15" hidden="1">
      <c r="A158">
        <f>ROWS($A$1:A59)</f>
        <v>59</v>
      </c>
      <c r="B158" s="11">
        <v>37600</v>
      </c>
    </row>
    <row r="159" spans="1:2" ht="15" hidden="1">
      <c r="A159">
        <f>ROWS($A$1:A60)</f>
        <v>60</v>
      </c>
      <c r="B159" s="11">
        <v>38570</v>
      </c>
    </row>
    <row r="160" spans="1:2" ht="15" hidden="1">
      <c r="A160">
        <f>ROWS($A$1:A61)</f>
        <v>61</v>
      </c>
      <c r="B160" s="11">
        <v>39540</v>
      </c>
    </row>
    <row r="161" spans="1:2" ht="15" hidden="1">
      <c r="A161">
        <f>ROWS($A$1:A62)</f>
        <v>62</v>
      </c>
      <c r="B161" s="11">
        <v>40510</v>
      </c>
    </row>
    <row r="162" spans="1:2" ht="15" hidden="1">
      <c r="A162">
        <f>ROWS($A$1:A63)</f>
        <v>63</v>
      </c>
      <c r="B162" s="11">
        <v>41550</v>
      </c>
    </row>
    <row r="163" spans="1:2" ht="15" hidden="1">
      <c r="A163">
        <f>ROWS($A$1:A64)</f>
        <v>64</v>
      </c>
      <c r="B163" s="11">
        <v>42590</v>
      </c>
    </row>
    <row r="164" spans="1:2" ht="15" hidden="1">
      <c r="A164">
        <f>ROWS($A$1:A65)</f>
        <v>65</v>
      </c>
      <c r="B164" s="11">
        <v>43630</v>
      </c>
    </row>
    <row r="165" spans="1:2" ht="15" hidden="1">
      <c r="A165">
        <f>ROWS($A$1:A66)</f>
        <v>66</v>
      </c>
      <c r="B165" s="11">
        <v>44740</v>
      </c>
    </row>
    <row r="166" spans="1:2" ht="15" hidden="1">
      <c r="A166">
        <f>ROWS($A$1:A67)</f>
        <v>67</v>
      </c>
      <c r="B166" s="11">
        <v>45850</v>
      </c>
    </row>
    <row r="167" spans="1:2" ht="15" hidden="1">
      <c r="A167">
        <f>ROWS($A$1:A68)</f>
        <v>68</v>
      </c>
      <c r="B167" s="11">
        <v>46960</v>
      </c>
    </row>
    <row r="168" spans="1:2" ht="15" hidden="1">
      <c r="A168">
        <f>ROWS($A$1:A69)</f>
        <v>69</v>
      </c>
      <c r="B168" s="11">
        <v>48160</v>
      </c>
    </row>
    <row r="169" spans="1:2" ht="15" hidden="1">
      <c r="A169">
        <f>ROWS($A$1:A70)</f>
        <v>70</v>
      </c>
      <c r="B169" s="11">
        <v>49360</v>
      </c>
    </row>
    <row r="170" spans="1:2" ht="15" hidden="1">
      <c r="A170">
        <f>ROWS($A$1:A71)</f>
        <v>71</v>
      </c>
      <c r="B170" s="11">
        <v>50560</v>
      </c>
    </row>
    <row r="171" spans="1:2" ht="15" hidden="1">
      <c r="A171">
        <f>ROWS($A$1:A72)</f>
        <v>72</v>
      </c>
      <c r="B171" s="11">
        <v>51760</v>
      </c>
    </row>
    <row r="172" spans="1:2" ht="15" hidden="1">
      <c r="A172">
        <f>ROWS($A$1:A73)</f>
        <v>73</v>
      </c>
      <c r="B172" s="11">
        <v>53060</v>
      </c>
    </row>
    <row r="173" spans="1:2" ht="15" hidden="1">
      <c r="A173">
        <f>ROWS($A$1:A74)</f>
        <v>74</v>
      </c>
      <c r="B173" s="11">
        <v>54360</v>
      </c>
    </row>
    <row r="174" spans="1:2" ht="15" hidden="1">
      <c r="A174">
        <f>ROWS($A$1:A75)</f>
        <v>75</v>
      </c>
      <c r="B174" s="11">
        <v>55660</v>
      </c>
    </row>
    <row r="175" ht="15" hidden="1"/>
    <row r="176" ht="15" hidden="1"/>
  </sheetData>
  <sheetProtection/>
  <mergeCells count="27">
    <mergeCell ref="D44:E44"/>
    <mergeCell ref="D45:E45"/>
    <mergeCell ref="A38:E38"/>
    <mergeCell ref="G39:H39"/>
    <mergeCell ref="G40:H40"/>
    <mergeCell ref="F38:I38"/>
    <mergeCell ref="B42:C42"/>
    <mergeCell ref="B43:C43"/>
    <mergeCell ref="B39:C39"/>
    <mergeCell ref="D39:E39"/>
    <mergeCell ref="D40:E40"/>
    <mergeCell ref="D41:E41"/>
    <mergeCell ref="D42:E42"/>
    <mergeCell ref="D43:E43"/>
    <mergeCell ref="A5:O5"/>
    <mergeCell ref="A6:O6"/>
    <mergeCell ref="A1:O2"/>
    <mergeCell ref="J3:O3"/>
    <mergeCell ref="A4:O4"/>
    <mergeCell ref="B40:C40"/>
    <mergeCell ref="J38:O45"/>
    <mergeCell ref="A36:O36"/>
    <mergeCell ref="A37:O37"/>
    <mergeCell ref="K34:O34"/>
    <mergeCell ref="A3:G3"/>
    <mergeCell ref="B41:C41"/>
    <mergeCell ref="A35:O35"/>
  </mergeCells>
  <hyperlinks>
    <hyperlink ref="K34" r:id="rId1" display="www.apteacher.net"/>
    <hyperlink ref="J38" r:id="rId2" display="www.apteacher.net"/>
  </hyperlinks>
  <printOptions/>
  <pageMargins left="0.7" right="0.7" top="0.75" bottom="0.75" header="0.3" footer="0.3"/>
  <pageSetup fitToHeight="0" fitToWidth="1" horizontalDpi="600" verticalDpi="600" orientation="portrait" paperSize="9" scale="8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RENUKA</dc:creator>
  <cp:keywords/>
  <dc:description/>
  <cp:lastModifiedBy>RENUKA</cp:lastModifiedBy>
  <cp:lastPrinted>2011-12-23T15:24:20Z</cp:lastPrinted>
  <dcterms:created xsi:type="dcterms:W3CDTF">2011-11-12T17:06:23Z</dcterms:created>
  <dcterms:modified xsi:type="dcterms:W3CDTF">2011-12-23T15:34:33Z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